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Расчет ПзаП Шарья" sheetId="1" r:id="rId1"/>
    <sheet name="Расчет ПзаП Нерехта" sheetId="2" r:id="rId2"/>
    <sheet name="Расчет ПзаП Галич" sheetId="3" r:id="rId3"/>
  </sheets>
  <definedNames>
    <definedName name="_xlnm.Print_Area" localSheetId="2">'Расчет ПзаП Галич'!$A$4:$H$10</definedName>
    <definedName name="_xlnm.Print_Area" localSheetId="1">'Расчет ПзаП Нерехта'!$A$4:$H$11</definedName>
    <definedName name="_xlnm.Print_Area" localSheetId="0">'Расчет ПзаП Шарья'!$A$4:$H$10</definedName>
    <definedName name="_xlnm.Print_Area_0" localSheetId="2">'Расчет ПзаП Галич'!$A$4:$H$10</definedName>
    <definedName name="_xlnm.Print_Area_0" localSheetId="1">'Расчет ПзаП Нерехта'!$A$4:$H$11</definedName>
    <definedName name="_xlnm.Print_Area_0" localSheetId="0">'Расчет ПзаП Шарья'!$A$4:$H$10</definedName>
    <definedName name="_xlnm.Print_Area" localSheetId="2">'Расчет ПзаП Галич'!$A$4:$H$10</definedName>
    <definedName name="_xlnm.Print_Area" localSheetId="1">'Расчет ПзаП Нерехта'!$A$4:$H$11</definedName>
    <definedName name="_xlnm.Print_Area" localSheetId="0">'Расчет ПзаП Шарья'!$A$4:$H$10</definedName>
  </definedNames>
  <calcPr fullCalcOnLoad="1"/>
</workbook>
</file>

<file path=xl/sharedStrings.xml><?xml version="1.0" encoding="utf-8"?>
<sst xmlns="http://schemas.openxmlformats.org/spreadsheetml/2006/main" count="93" uniqueCount="28">
  <si>
    <t>ВОДОСНАБЖЕНИЕ</t>
  </si>
  <si>
    <t>ВОДООТВЕДЕНИЕ</t>
  </si>
  <si>
    <t>в том числе НДС 18%</t>
  </si>
  <si>
    <t>КАЛЬКУЛЯТОР</t>
  </si>
  <si>
    <t>для расчета ориентировочной платы за подключение к централизованным системам холодного водоснабжения и водоотведения исходя из определенной точки с учетом нагрузки заявителя</t>
  </si>
  <si>
    <t>Ставка за мощность, руб</t>
  </si>
  <si>
    <t>Мощность, м3/сут</t>
  </si>
  <si>
    <t>Итого, руб</t>
  </si>
  <si>
    <t>Ставка за протяженность, руб</t>
  </si>
  <si>
    <t>Ø40 мм (включительно) и менее</t>
  </si>
  <si>
    <t>Ø100 - 150 мм (включительно)</t>
  </si>
  <si>
    <t>Ø40 - 70 мм (включительно)</t>
  </si>
  <si>
    <t>Ø150 - 200 мм (включительно)</t>
  </si>
  <si>
    <t>ИТОГО ПЛАТА ЗА ПОДКЛЮЧЕНИЕ К ЦЕНТРАЛИЗОВАННОЙ СИСТЕМЕ ХОЛОДНОГО ВОДОСНАБЖЕНИЯ (РУБ.):</t>
  </si>
  <si>
    <t>ИТОГО ПЛАТА ЗА ПОДКЛЮЧЕНИЕ К ЦЕНТРАЛИЗОВАННОЙ СИСТЕМЕ ВОДООТВЕДЕНИЯ (РУБ.):</t>
  </si>
  <si>
    <t>Расчет платы за подключение к централизованным системам холодного водоснабжения и водоотведения производится путем внесения в соответствующие графы (выделено красным цветом) расчетных показателей баланса водопотребления и/или водоотведения  объекта капитального строительства заявителя (мощности) и расстояния от точки подключения (технологического присоединения) объекта капитального строительства заявителя до точки подключения (технологического присоединения) к централизованной системе водопотребления и/или водоотведения .</t>
  </si>
  <si>
    <t>Примечание:</t>
  </si>
  <si>
    <t>При необходимости строительства водопроводных и/или канализационных сетей диаметром более 200 мм, плата за подключение (технологическое присоединение) устанавливается в индивидуальном порядке</t>
  </si>
  <si>
    <t>Шарьинское представительство ООО "Водоканалсервис"</t>
  </si>
  <si>
    <t>Нерехтское представительство ООО "Водоканалсервис"</t>
  </si>
  <si>
    <t>Галичское представительство ООО "Водоканалсервис"</t>
  </si>
  <si>
    <r>
      <t>Протяженность</t>
    </r>
    <r>
      <rPr>
        <sz val="12"/>
        <color indexed="8"/>
        <rFont val="Times New Roman"/>
        <family val="1"/>
      </rPr>
      <t>²</t>
    </r>
    <r>
      <rPr>
        <sz val="12"/>
        <color indexed="8"/>
        <rFont val="Times New Roman"/>
        <family val="1"/>
      </rPr>
      <t>, км</t>
    </r>
  </si>
  <si>
    <r>
      <t>Протяженность</t>
    </r>
    <r>
      <rPr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,км</t>
    </r>
  </si>
  <si>
    <t>¹ — расстояние в километрах от точки подключения (технологического присоединения) объекта капитального строительства заявителя до точки подключения (технологического присоединения) водопроводной сети к централизованной системе холодного водоснабжения</t>
  </si>
  <si>
    <r>
      <t xml:space="preserve">² — расстояние в километрах </t>
    </r>
    <r>
      <rPr>
        <sz val="12"/>
        <color indexed="8"/>
        <rFont val="Times New Roman"/>
        <family val="1"/>
      </rPr>
      <t>от точки подключения (технологического присоединения) объекта капитального строительства заявителя до точки подключения (технологического присоединения) канализационной сети к централизованной системе водоотведения</t>
    </r>
  </si>
  <si>
    <r>
      <t>Протяженность</t>
    </r>
    <r>
      <rPr>
        <sz val="12"/>
        <color indexed="8"/>
        <rFont val="Times New Roman"/>
        <family val="1"/>
      </rPr>
      <t>, км</t>
    </r>
  </si>
  <si>
    <r>
      <t>Протяженность</t>
    </r>
    <r>
      <rPr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км</t>
    </r>
  </si>
  <si>
    <r>
      <t>Протяженность</t>
    </r>
    <r>
      <rPr>
        <sz val="12"/>
        <color indexed="8"/>
        <rFont val="Times New Roman"/>
        <family val="1"/>
      </rPr>
      <t>²</t>
    </r>
    <r>
      <rPr>
        <sz val="12"/>
        <color indexed="8"/>
        <rFont val="Times New Roman"/>
        <family val="1"/>
      </rPr>
      <t>,км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</si>
</sst>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2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6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9" fontId="12" fillId="38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4" fontId="12" fillId="37" borderId="11" xfId="0" applyNumberFormat="1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/>
    </xf>
    <xf numFmtId="4" fontId="12" fillId="36" borderId="15" xfId="0" applyNumberFormat="1" applyFont="1" applyFill="1" applyBorder="1" applyAlignment="1">
      <alignment horizontal="center" vertical="center"/>
    </xf>
    <xf numFmtId="0" fontId="12" fillId="40" borderId="15" xfId="0" applyFont="1" applyFill="1" applyBorder="1" applyAlignment="1">
      <alignment horizontal="center" vertical="center" wrapText="1"/>
    </xf>
    <xf numFmtId="4" fontId="12" fillId="36" borderId="17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9" fontId="2" fillId="0" borderId="0" xfId="0" applyNumberFormat="1" applyFont="1" applyBorder="1" applyAlignment="1">
      <alignment vertical="top" wrapText="1"/>
    </xf>
    <xf numFmtId="9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4">
      <selection activeCell="L13" sqref="L13"/>
    </sheetView>
  </sheetViews>
  <sheetFormatPr defaultColWidth="8.57421875" defaultRowHeight="15"/>
  <cols>
    <col min="1" max="1" width="43.28125" style="0" customWidth="1"/>
    <col min="2" max="2" width="16.140625" style="0" customWidth="1"/>
    <col min="3" max="3" width="25.57421875" style="0" customWidth="1"/>
    <col min="4" max="4" width="18.7109375" style="0" customWidth="1"/>
    <col min="5" max="5" width="31.28125" style="0" customWidth="1"/>
    <col min="6" max="6" width="20.8515625" style="0" customWidth="1"/>
    <col min="7" max="7" width="18.57421875" style="0" customWidth="1"/>
    <col min="8" max="8" width="18.7109375" style="0" customWidth="1"/>
  </cols>
  <sheetData>
    <row r="1" spans="1:8" ht="33.75" customHeight="1">
      <c r="A1" s="52" t="s">
        <v>18</v>
      </c>
      <c r="B1" s="52"/>
      <c r="C1" s="52"/>
      <c r="D1" s="52"/>
      <c r="E1" s="52"/>
      <c r="F1" s="52"/>
      <c r="G1" s="52"/>
      <c r="H1" s="52"/>
    </row>
    <row r="2" spans="1:8" ht="24.75" customHeight="1">
      <c r="A2" s="52" t="s">
        <v>3</v>
      </c>
      <c r="B2" s="52"/>
      <c r="C2" s="52"/>
      <c r="D2" s="52"/>
      <c r="E2" s="52"/>
      <c r="F2" s="52"/>
      <c r="G2" s="52"/>
      <c r="H2" s="52"/>
    </row>
    <row r="3" spans="1:8" ht="52.5" customHeight="1" thickBot="1">
      <c r="A3" s="61" t="s">
        <v>4</v>
      </c>
      <c r="B3" s="61"/>
      <c r="C3" s="61"/>
      <c r="D3" s="61"/>
      <c r="E3" s="61"/>
      <c r="F3" s="61"/>
      <c r="G3" s="61"/>
      <c r="H3" s="61"/>
    </row>
    <row r="4" spans="1:8" ht="20.25">
      <c r="A4" s="62" t="s">
        <v>0</v>
      </c>
      <c r="B4" s="63"/>
      <c r="C4" s="63"/>
      <c r="D4" s="63"/>
      <c r="E4" s="64" t="s">
        <v>1</v>
      </c>
      <c r="F4" s="64"/>
      <c r="G4" s="64"/>
      <c r="H4" s="65"/>
    </row>
    <row r="5" spans="1:8" s="1" customFormat="1" ht="24" customHeight="1">
      <c r="A5" s="55" t="s">
        <v>5</v>
      </c>
      <c r="B5" s="56"/>
      <c r="C5" s="12" t="s">
        <v>6</v>
      </c>
      <c r="D5" s="13" t="s">
        <v>7</v>
      </c>
      <c r="E5" s="57" t="s">
        <v>5</v>
      </c>
      <c r="F5" s="57"/>
      <c r="G5" s="15" t="s">
        <v>6</v>
      </c>
      <c r="H5" s="20" t="s">
        <v>7</v>
      </c>
    </row>
    <row r="6" spans="1:8" ht="27.75" customHeight="1">
      <c r="A6" s="53">
        <v>18276</v>
      </c>
      <c r="B6" s="54"/>
      <c r="C6" s="19">
        <v>0</v>
      </c>
      <c r="D6" s="25">
        <f>ROUND(A6*C6,2)</f>
        <v>0</v>
      </c>
      <c r="E6" s="54">
        <v>21990</v>
      </c>
      <c r="F6" s="54"/>
      <c r="G6" s="19">
        <v>0</v>
      </c>
      <c r="H6" s="23">
        <f>ROUND(E6*G6,2)</f>
        <v>0</v>
      </c>
    </row>
    <row r="7" spans="1:8" ht="22.5" customHeight="1">
      <c r="A7" s="55" t="s">
        <v>8</v>
      </c>
      <c r="B7" s="56"/>
      <c r="C7" s="13" t="s">
        <v>22</v>
      </c>
      <c r="D7" s="13" t="s">
        <v>7</v>
      </c>
      <c r="E7" s="57" t="s">
        <v>8</v>
      </c>
      <c r="F7" s="57"/>
      <c r="G7" s="14" t="s">
        <v>25</v>
      </c>
      <c r="H7" s="20" t="s">
        <v>7</v>
      </c>
    </row>
    <row r="8" spans="1:8" ht="25.5" customHeight="1">
      <c r="A8" s="21" t="s">
        <v>9</v>
      </c>
      <c r="B8" s="25">
        <f>2352.006*1000</f>
        <v>2352006</v>
      </c>
      <c r="C8" s="19">
        <v>0</v>
      </c>
      <c r="D8" s="16">
        <f>ROUND(B8*C8,2)</f>
        <v>0</v>
      </c>
      <c r="E8" s="17" t="s">
        <v>10</v>
      </c>
      <c r="F8" s="25">
        <f>3383.067*1000</f>
        <v>3383067</v>
      </c>
      <c r="G8" s="19">
        <v>0</v>
      </c>
      <c r="H8" s="23">
        <f>ROUND(F8*G8,2)</f>
        <v>0</v>
      </c>
    </row>
    <row r="9" spans="1:8" ht="27.75" customHeight="1">
      <c r="A9" s="21" t="s">
        <v>11</v>
      </c>
      <c r="B9" s="18">
        <f>1794.867*1000</f>
        <v>1794867</v>
      </c>
      <c r="C9" s="19">
        <v>0</v>
      </c>
      <c r="D9" s="16">
        <f>ROUND(B9*C9,2)</f>
        <v>0</v>
      </c>
      <c r="E9" s="17" t="s">
        <v>12</v>
      </c>
      <c r="F9" s="25">
        <f>3677.436*1000</f>
        <v>3677436</v>
      </c>
      <c r="G9" s="19">
        <v>0</v>
      </c>
      <c r="H9" s="23">
        <f>ROUND(F9*G9,2)</f>
        <v>0</v>
      </c>
    </row>
    <row r="10" spans="1:8" ht="69.75" customHeight="1">
      <c r="A10" s="58" t="s">
        <v>13</v>
      </c>
      <c r="B10" s="59"/>
      <c r="C10" s="59"/>
      <c r="D10" s="28">
        <f>D6+D8+D9</f>
        <v>0</v>
      </c>
      <c r="E10" s="60" t="s">
        <v>14</v>
      </c>
      <c r="F10" s="60"/>
      <c r="G10" s="60"/>
      <c r="H10" s="36">
        <f>H6+H8+H9</f>
        <v>0</v>
      </c>
    </row>
    <row r="11" spans="1:8" ht="24" customHeight="1">
      <c r="A11" s="34">
        <v>0.35</v>
      </c>
      <c r="B11" s="33"/>
      <c r="C11" s="33"/>
      <c r="D11" s="37">
        <f>ROUND(D10*$A$11,2)</f>
        <v>0</v>
      </c>
      <c r="E11" s="38"/>
      <c r="F11" s="38"/>
      <c r="G11" s="38"/>
      <c r="H11" s="39">
        <f>ROUND(H10*$A$11,2)</f>
        <v>0</v>
      </c>
    </row>
    <row r="12" spans="1:8" ht="24" customHeight="1">
      <c r="A12" s="21" t="s">
        <v>2</v>
      </c>
      <c r="B12" s="29"/>
      <c r="C12" s="29"/>
      <c r="D12" s="40">
        <f>ROUND(D11-D11/1.18,2)</f>
        <v>0</v>
      </c>
      <c r="E12" s="41"/>
      <c r="F12" s="41"/>
      <c r="G12" s="41"/>
      <c r="H12" s="42">
        <f>ROUND(H11-H11/1.18,2)</f>
        <v>0</v>
      </c>
    </row>
    <row r="13" spans="1:8" ht="24" customHeight="1">
      <c r="A13" s="34">
        <v>0.5</v>
      </c>
      <c r="B13" s="33"/>
      <c r="C13" s="33"/>
      <c r="D13" s="37">
        <f>ROUND(D10*$A$13,2)</f>
        <v>0</v>
      </c>
      <c r="E13" s="38"/>
      <c r="F13" s="38"/>
      <c r="G13" s="38"/>
      <c r="H13" s="39">
        <f>ROUND(H10*$A$13,2)</f>
        <v>0</v>
      </c>
    </row>
    <row r="14" spans="1:8" ht="24" customHeight="1">
      <c r="A14" s="21" t="s">
        <v>2</v>
      </c>
      <c r="B14" s="29"/>
      <c r="C14" s="29"/>
      <c r="D14" s="40">
        <f>ROUND(D13-D13/1.18,2)</f>
        <v>0</v>
      </c>
      <c r="E14" s="41"/>
      <c r="F14" s="41"/>
      <c r="G14" s="41"/>
      <c r="H14" s="42">
        <f>ROUND(H13-H13/1.18,2)</f>
        <v>0</v>
      </c>
    </row>
    <row r="15" spans="1:8" ht="24" customHeight="1">
      <c r="A15" s="34">
        <v>0.15</v>
      </c>
      <c r="B15" s="33"/>
      <c r="C15" s="33"/>
      <c r="D15" s="37">
        <f>ROUND(D10-D11-D13,2)</f>
        <v>0</v>
      </c>
      <c r="E15" s="38"/>
      <c r="F15" s="38"/>
      <c r="G15" s="38"/>
      <c r="H15" s="39">
        <f>ROUND(H10-H11-H13,2)</f>
        <v>0</v>
      </c>
    </row>
    <row r="16" spans="1:8" ht="24" customHeight="1" thickBot="1">
      <c r="A16" s="32" t="s">
        <v>2</v>
      </c>
      <c r="B16" s="31"/>
      <c r="C16" s="31"/>
      <c r="D16" s="43">
        <f>(D10-D10/1.18)-D14-D12</f>
        <v>0</v>
      </c>
      <c r="E16" s="44"/>
      <c r="F16" s="44"/>
      <c r="G16" s="44"/>
      <c r="H16" s="45">
        <f>(H10-H10/1.18)-H14-H12</f>
        <v>0</v>
      </c>
    </row>
    <row r="17" spans="1:7" ht="15.75">
      <c r="A17" s="2"/>
      <c r="B17" s="3"/>
      <c r="C17" s="3"/>
      <c r="D17" s="3"/>
      <c r="E17" s="2"/>
      <c r="F17" s="2"/>
      <c r="G17" s="2"/>
    </row>
    <row r="18" spans="1:8" ht="96.75" customHeight="1">
      <c r="A18" s="48" t="s">
        <v>15</v>
      </c>
      <c r="B18" s="48"/>
      <c r="C18" s="48"/>
      <c r="D18" s="48"/>
      <c r="E18" s="48"/>
      <c r="F18" s="48"/>
      <c r="G18" s="48"/>
      <c r="H18" s="48"/>
    </row>
    <row r="19" spans="1:7" ht="15.75">
      <c r="A19" s="2"/>
      <c r="B19" s="3"/>
      <c r="C19" s="3"/>
      <c r="D19" s="3"/>
      <c r="E19" s="2"/>
      <c r="F19" s="2"/>
      <c r="G19" s="2"/>
    </row>
    <row r="20" spans="1:8" ht="43.5" customHeight="1">
      <c r="A20" s="4" t="s">
        <v>16</v>
      </c>
      <c r="B20" s="49" t="s">
        <v>23</v>
      </c>
      <c r="C20" s="49"/>
      <c r="D20" s="49"/>
      <c r="E20" s="49"/>
      <c r="F20" s="49"/>
      <c r="G20" s="49"/>
      <c r="H20" s="49"/>
    </row>
    <row r="21" spans="1:8" ht="15.75">
      <c r="A21" s="2"/>
      <c r="B21" s="5"/>
      <c r="C21" s="5"/>
      <c r="D21" s="5"/>
      <c r="E21" s="6"/>
      <c r="F21" s="6"/>
      <c r="G21" s="7"/>
      <c r="H21" s="8"/>
    </row>
    <row r="22" spans="2:8" ht="38.25" customHeight="1">
      <c r="B22" s="49" t="s">
        <v>24</v>
      </c>
      <c r="C22" s="50"/>
      <c r="D22" s="50"/>
      <c r="E22" s="50"/>
      <c r="F22" s="50"/>
      <c r="G22" s="50"/>
      <c r="H22" s="50"/>
    </row>
    <row r="23" spans="1:8" ht="15.75">
      <c r="A23" s="2"/>
      <c r="B23" s="9"/>
      <c r="C23" s="9"/>
      <c r="D23" s="9"/>
      <c r="E23" s="10"/>
      <c r="F23" s="10"/>
      <c r="G23" s="11"/>
      <c r="H23" s="8"/>
    </row>
    <row r="24" spans="2:8" ht="30" customHeight="1" hidden="1">
      <c r="B24" s="51" t="s">
        <v>17</v>
      </c>
      <c r="C24" s="51"/>
      <c r="D24" s="51"/>
      <c r="E24" s="51"/>
      <c r="F24" s="51"/>
      <c r="G24" s="51"/>
      <c r="H24" s="51"/>
    </row>
  </sheetData>
  <sheetProtection selectLockedCells="1" selectUnlockedCells="1"/>
  <mergeCells count="17">
    <mergeCell ref="E10:G10"/>
    <mergeCell ref="A2:H2"/>
    <mergeCell ref="A3:H3"/>
    <mergeCell ref="A4:D4"/>
    <mergeCell ref="E4:H4"/>
    <mergeCell ref="A5:B5"/>
    <mergeCell ref="E5:F5"/>
    <mergeCell ref="A18:H18"/>
    <mergeCell ref="B20:H20"/>
    <mergeCell ref="B22:H22"/>
    <mergeCell ref="B24:H24"/>
    <mergeCell ref="A1:H1"/>
    <mergeCell ref="A6:B6"/>
    <mergeCell ref="E6:F6"/>
    <mergeCell ref="A7:B7"/>
    <mergeCell ref="E7:F7"/>
    <mergeCell ref="A10:C10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G8" sqref="G8:G9"/>
    </sheetView>
  </sheetViews>
  <sheetFormatPr defaultColWidth="8.57421875" defaultRowHeight="15"/>
  <cols>
    <col min="1" max="1" width="43.28125" style="0" customWidth="1"/>
    <col min="2" max="2" width="15.421875" style="0" customWidth="1"/>
    <col min="3" max="3" width="20.421875" style="0" customWidth="1"/>
    <col min="4" max="4" width="19.8515625" style="0" customWidth="1"/>
    <col min="5" max="5" width="31.28125" style="0" customWidth="1"/>
    <col min="6" max="6" width="15.7109375" style="0" customWidth="1"/>
    <col min="7" max="7" width="22.00390625" style="0" customWidth="1"/>
    <col min="8" max="8" width="18.7109375" style="0" customWidth="1"/>
  </cols>
  <sheetData>
    <row r="1" spans="1:8" ht="36" customHeight="1">
      <c r="A1" s="52" t="s">
        <v>19</v>
      </c>
      <c r="B1" s="52"/>
      <c r="C1" s="52"/>
      <c r="D1" s="52"/>
      <c r="E1" s="52"/>
      <c r="F1" s="52"/>
      <c r="G1" s="52"/>
      <c r="H1" s="52"/>
    </row>
    <row r="2" spans="1:8" ht="20.25">
      <c r="A2" s="52" t="s">
        <v>3</v>
      </c>
      <c r="B2" s="52"/>
      <c r="C2" s="52"/>
      <c r="D2" s="52"/>
      <c r="E2" s="52"/>
      <c r="F2" s="52"/>
      <c r="G2" s="52"/>
      <c r="H2" s="52"/>
    </row>
    <row r="3" spans="1:8" ht="48" customHeight="1" thickBot="1">
      <c r="A3" s="61" t="s">
        <v>4</v>
      </c>
      <c r="B3" s="61"/>
      <c r="C3" s="61"/>
      <c r="D3" s="61"/>
      <c r="E3" s="61"/>
      <c r="F3" s="61"/>
      <c r="G3" s="61"/>
      <c r="H3" s="61"/>
    </row>
    <row r="4" spans="1:8" ht="20.25">
      <c r="A4" s="62" t="s">
        <v>0</v>
      </c>
      <c r="B4" s="63"/>
      <c r="C4" s="63"/>
      <c r="D4" s="63"/>
      <c r="E4" s="64" t="s">
        <v>1</v>
      </c>
      <c r="F4" s="64"/>
      <c r="G4" s="64"/>
      <c r="H4" s="65"/>
    </row>
    <row r="5" spans="1:8" s="1" customFormat="1" ht="24" customHeight="1">
      <c r="A5" s="55" t="s">
        <v>5</v>
      </c>
      <c r="B5" s="56"/>
      <c r="C5" s="12" t="s">
        <v>6</v>
      </c>
      <c r="D5" s="13" t="s">
        <v>7</v>
      </c>
      <c r="E5" s="57" t="s">
        <v>5</v>
      </c>
      <c r="F5" s="57"/>
      <c r="G5" s="15" t="s">
        <v>6</v>
      </c>
      <c r="H5" s="20" t="s">
        <v>7</v>
      </c>
    </row>
    <row r="6" spans="1:8" ht="27.75" customHeight="1">
      <c r="A6" s="53">
        <v>37170</v>
      </c>
      <c r="B6" s="54"/>
      <c r="C6" s="19">
        <v>0</v>
      </c>
      <c r="D6" s="24">
        <f>A6*C6</f>
        <v>0</v>
      </c>
      <c r="E6" s="54">
        <v>46750</v>
      </c>
      <c r="F6" s="54"/>
      <c r="G6" s="19">
        <v>0</v>
      </c>
      <c r="H6" s="35">
        <f>ROUND(E6*G6,2)</f>
        <v>0</v>
      </c>
    </row>
    <row r="7" spans="1:8" ht="15.75">
      <c r="A7" s="55" t="s">
        <v>8</v>
      </c>
      <c r="B7" s="56"/>
      <c r="C7" s="13" t="s">
        <v>22</v>
      </c>
      <c r="D7" s="13" t="s">
        <v>7</v>
      </c>
      <c r="E7" s="57" t="s">
        <v>8</v>
      </c>
      <c r="F7" s="57"/>
      <c r="G7" s="14" t="s">
        <v>21</v>
      </c>
      <c r="H7" s="20" t="s">
        <v>7</v>
      </c>
    </row>
    <row r="8" spans="1:8" ht="15.75">
      <c r="A8" s="21" t="s">
        <v>9</v>
      </c>
      <c r="B8" s="25">
        <f>1419.049*1000</f>
        <v>1419049</v>
      </c>
      <c r="C8" s="19">
        <v>0</v>
      </c>
      <c r="D8" s="16">
        <f>B8*C8</f>
        <v>0</v>
      </c>
      <c r="E8" s="17" t="s">
        <v>10</v>
      </c>
      <c r="F8" s="25">
        <f>4610.85*1000</f>
        <v>4610850</v>
      </c>
      <c r="G8" s="19">
        <v>0</v>
      </c>
      <c r="H8" s="35">
        <f>ROUND(F8*G8,2)</f>
        <v>0</v>
      </c>
    </row>
    <row r="9" spans="1:8" ht="19.5" customHeight="1">
      <c r="A9" s="21" t="s">
        <v>11</v>
      </c>
      <c r="B9" s="25">
        <f>1760.205*1000</f>
        <v>1760205</v>
      </c>
      <c r="C9" s="19">
        <v>0</v>
      </c>
      <c r="D9" s="16">
        <f>B9*C9</f>
        <v>0</v>
      </c>
      <c r="E9" s="17" t="s">
        <v>12</v>
      </c>
      <c r="F9" s="25">
        <f>4614.968*1000</f>
        <v>4614968</v>
      </c>
      <c r="G9" s="19">
        <v>0</v>
      </c>
      <c r="H9" s="35">
        <f>ROUND(F9*G9,2)</f>
        <v>0</v>
      </c>
    </row>
    <row r="10" spans="1:8" ht="15.75">
      <c r="A10" s="21" t="s">
        <v>10</v>
      </c>
      <c r="B10" s="25">
        <f>2273.847*1000</f>
        <v>2273847</v>
      </c>
      <c r="C10" s="19">
        <v>0</v>
      </c>
      <c r="D10" s="16">
        <f>B10*C10</f>
        <v>0</v>
      </c>
      <c r="E10" s="17"/>
      <c r="F10" s="17"/>
      <c r="G10" s="16"/>
      <c r="H10" s="22"/>
    </row>
    <row r="11" spans="1:8" ht="54.75" customHeight="1">
      <c r="A11" s="66" t="s">
        <v>13</v>
      </c>
      <c r="B11" s="67"/>
      <c r="C11" s="67"/>
      <c r="D11" s="26">
        <f>D6+D8+D9+D10</f>
        <v>0</v>
      </c>
      <c r="E11" s="68" t="s">
        <v>14</v>
      </c>
      <c r="F11" s="68"/>
      <c r="G11" s="68"/>
      <c r="H11" s="27">
        <f>H6+H8+H9</f>
        <v>0</v>
      </c>
    </row>
    <row r="12" spans="1:8" s="30" customFormat="1" ht="24" customHeight="1">
      <c r="A12" s="34">
        <v>0.35</v>
      </c>
      <c r="B12" s="33"/>
      <c r="C12" s="33"/>
      <c r="D12" s="37">
        <f>ROUND(D11*$A$12,2)</f>
        <v>0</v>
      </c>
      <c r="E12" s="38"/>
      <c r="F12" s="38"/>
      <c r="G12" s="38"/>
      <c r="H12" s="39">
        <f>ROUND(H11*$A$12,2)</f>
        <v>0</v>
      </c>
    </row>
    <row r="13" spans="1:8" s="30" customFormat="1" ht="24" customHeight="1">
      <c r="A13" s="21" t="s">
        <v>2</v>
      </c>
      <c r="B13" s="29"/>
      <c r="C13" s="29"/>
      <c r="D13" s="40">
        <f>ROUND(D12-D12/1.18,2)</f>
        <v>0</v>
      </c>
      <c r="E13" s="41"/>
      <c r="F13" s="41"/>
      <c r="G13" s="41"/>
      <c r="H13" s="42">
        <f>ROUND(H12-H12/1.18,2)</f>
        <v>0</v>
      </c>
    </row>
    <row r="14" spans="1:8" ht="24" customHeight="1">
      <c r="A14" s="34">
        <v>0.5</v>
      </c>
      <c r="B14" s="33"/>
      <c r="C14" s="33"/>
      <c r="D14" s="37">
        <f>ROUND(D11*$A$14,2)</f>
        <v>0</v>
      </c>
      <c r="E14" s="38"/>
      <c r="F14" s="38"/>
      <c r="G14" s="38"/>
      <c r="H14" s="39">
        <f>ROUND(H11*$A$14,2)</f>
        <v>0</v>
      </c>
    </row>
    <row r="15" spans="1:8" ht="24" customHeight="1">
      <c r="A15" s="21" t="s">
        <v>2</v>
      </c>
      <c r="B15" s="29"/>
      <c r="C15" s="29"/>
      <c r="D15" s="40">
        <f>ROUND(D14-D14/1.18,2)</f>
        <v>0</v>
      </c>
      <c r="E15" s="41"/>
      <c r="F15" s="41"/>
      <c r="G15" s="41"/>
      <c r="H15" s="42">
        <f>ROUND(H14-H14/1.18,2)</f>
        <v>0</v>
      </c>
    </row>
    <row r="16" spans="1:8" ht="24" customHeight="1">
      <c r="A16" s="34">
        <v>0.15</v>
      </c>
      <c r="B16" s="33"/>
      <c r="C16" s="33"/>
      <c r="D16" s="37">
        <f>ROUND(D11-D12-D14,2)</f>
        <v>0</v>
      </c>
      <c r="E16" s="38"/>
      <c r="F16" s="38"/>
      <c r="G16" s="38"/>
      <c r="H16" s="39">
        <f>ROUND(H11-H12-H14,2)</f>
        <v>0</v>
      </c>
    </row>
    <row r="17" spans="1:8" ht="24" customHeight="1" thickBot="1">
      <c r="A17" s="32" t="s">
        <v>2</v>
      </c>
      <c r="B17" s="31"/>
      <c r="C17" s="31"/>
      <c r="D17" s="43">
        <f>(D11-D11/1.18)-D15-D13</f>
        <v>0</v>
      </c>
      <c r="E17" s="44"/>
      <c r="F17" s="44"/>
      <c r="G17" s="44"/>
      <c r="H17" s="45">
        <f>(H11-H11/1.18)-H15-H13</f>
        <v>0</v>
      </c>
    </row>
    <row r="18" spans="1:7" ht="15.75">
      <c r="A18" s="2"/>
      <c r="B18" s="3"/>
      <c r="C18" s="3"/>
      <c r="D18" s="3"/>
      <c r="E18" s="2"/>
      <c r="F18" s="2"/>
      <c r="G18" s="2"/>
    </row>
    <row r="19" spans="1:8" ht="96.75" customHeight="1">
      <c r="A19" s="48" t="s">
        <v>15</v>
      </c>
      <c r="B19" s="48"/>
      <c r="C19" s="48"/>
      <c r="D19" s="48"/>
      <c r="E19" s="48"/>
      <c r="F19" s="48"/>
      <c r="G19" s="48"/>
      <c r="H19" s="48"/>
    </row>
    <row r="20" spans="1:7" ht="15.75">
      <c r="A20" s="2"/>
      <c r="B20" s="3"/>
      <c r="C20" s="3"/>
      <c r="D20" s="3"/>
      <c r="E20" s="2"/>
      <c r="F20" s="2"/>
      <c r="G20" s="2"/>
    </row>
    <row r="21" spans="1:8" ht="40.5" customHeight="1">
      <c r="A21" s="4" t="s">
        <v>16</v>
      </c>
      <c r="B21" s="49" t="s">
        <v>23</v>
      </c>
      <c r="C21" s="49"/>
      <c r="D21" s="49"/>
      <c r="E21" s="49"/>
      <c r="F21" s="49"/>
      <c r="G21" s="49"/>
      <c r="H21" s="49"/>
    </row>
    <row r="22" spans="1:8" ht="15.75">
      <c r="A22" s="2"/>
      <c r="B22" s="5"/>
      <c r="C22" s="5"/>
      <c r="D22" s="5"/>
      <c r="E22" s="6"/>
      <c r="F22" s="6"/>
      <c r="G22" s="7"/>
      <c r="H22" s="8"/>
    </row>
    <row r="23" spans="2:8" ht="39.75" customHeight="1">
      <c r="B23" s="49" t="s">
        <v>24</v>
      </c>
      <c r="C23" s="50"/>
      <c r="D23" s="50"/>
      <c r="E23" s="50"/>
      <c r="F23" s="50"/>
      <c r="G23" s="50"/>
      <c r="H23" s="50"/>
    </row>
    <row r="24" spans="1:8" ht="15.75">
      <c r="A24" s="2"/>
      <c r="B24" s="9"/>
      <c r="C24" s="9"/>
      <c r="D24" s="9"/>
      <c r="E24" s="10"/>
      <c r="F24" s="10"/>
      <c r="G24" s="11"/>
      <c r="H24" s="8"/>
    </row>
    <row r="25" spans="2:8" ht="30" customHeight="1" hidden="1">
      <c r="B25" s="51" t="s">
        <v>17</v>
      </c>
      <c r="C25" s="51"/>
      <c r="D25" s="51"/>
      <c r="E25" s="51"/>
      <c r="F25" s="51"/>
      <c r="G25" s="51"/>
      <c r="H25" s="51"/>
    </row>
  </sheetData>
  <sheetProtection selectLockedCells="1" selectUnlockedCells="1"/>
  <mergeCells count="17">
    <mergeCell ref="E11:G11"/>
    <mergeCell ref="A2:H2"/>
    <mergeCell ref="A3:H3"/>
    <mergeCell ref="A4:D4"/>
    <mergeCell ref="E4:H4"/>
    <mergeCell ref="A5:B5"/>
    <mergeCell ref="E5:F5"/>
    <mergeCell ref="A19:H19"/>
    <mergeCell ref="B21:H21"/>
    <mergeCell ref="B23:H23"/>
    <mergeCell ref="B25:H25"/>
    <mergeCell ref="A1:H1"/>
    <mergeCell ref="A6:B6"/>
    <mergeCell ref="E6:F6"/>
    <mergeCell ref="A7:B7"/>
    <mergeCell ref="E7:F7"/>
    <mergeCell ref="A11:C11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5" zoomScaleNormal="75" zoomScalePageLayoutView="0" workbookViewId="0" topLeftCell="A1">
      <selection activeCell="E8" sqref="E8:E9"/>
    </sheetView>
  </sheetViews>
  <sheetFormatPr defaultColWidth="8.57421875" defaultRowHeight="15"/>
  <cols>
    <col min="1" max="1" width="43.28125" style="0" customWidth="1"/>
    <col min="2" max="2" width="16.7109375" style="0" customWidth="1"/>
    <col min="3" max="3" width="21.8515625" style="0" customWidth="1"/>
    <col min="4" max="4" width="17.57421875" style="0" customWidth="1"/>
    <col min="5" max="5" width="30.8515625" style="0" customWidth="1"/>
    <col min="6" max="6" width="16.7109375" style="0" customWidth="1"/>
    <col min="7" max="7" width="20.140625" style="0" customWidth="1"/>
    <col min="8" max="8" width="18.7109375" style="0" customWidth="1"/>
    <col min="9" max="10" width="8.57421875" style="0" customWidth="1"/>
    <col min="11" max="11" width="21.28125" style="0" customWidth="1"/>
  </cols>
  <sheetData>
    <row r="1" spans="1:8" ht="36" customHeight="1">
      <c r="A1" s="52" t="s">
        <v>20</v>
      </c>
      <c r="B1" s="52"/>
      <c r="C1" s="52"/>
      <c r="D1" s="52"/>
      <c r="E1" s="52"/>
      <c r="F1" s="52"/>
      <c r="G1" s="52"/>
      <c r="H1" s="52"/>
    </row>
    <row r="2" spans="1:8" ht="20.25">
      <c r="A2" s="52" t="s">
        <v>3</v>
      </c>
      <c r="B2" s="52"/>
      <c r="C2" s="52"/>
      <c r="D2" s="52"/>
      <c r="E2" s="52"/>
      <c r="F2" s="52"/>
      <c r="G2" s="52"/>
      <c r="H2" s="52"/>
    </row>
    <row r="3" spans="1:8" ht="48" customHeight="1" thickBot="1">
      <c r="A3" s="61" t="s">
        <v>4</v>
      </c>
      <c r="B3" s="61"/>
      <c r="C3" s="61"/>
      <c r="D3" s="61"/>
      <c r="E3" s="61"/>
      <c r="F3" s="61"/>
      <c r="G3" s="61"/>
      <c r="H3" s="61"/>
    </row>
    <row r="4" spans="1:8" ht="20.25">
      <c r="A4" s="62" t="s">
        <v>0</v>
      </c>
      <c r="B4" s="63"/>
      <c r="C4" s="63"/>
      <c r="D4" s="63"/>
      <c r="E4" s="64" t="s">
        <v>1</v>
      </c>
      <c r="F4" s="64"/>
      <c r="G4" s="64"/>
      <c r="H4" s="65"/>
    </row>
    <row r="5" spans="1:8" s="1" customFormat="1" ht="22.5" customHeight="1">
      <c r="A5" s="55" t="s">
        <v>5</v>
      </c>
      <c r="B5" s="56"/>
      <c r="C5" s="12" t="s">
        <v>6</v>
      </c>
      <c r="D5" s="13" t="s">
        <v>7</v>
      </c>
      <c r="E5" s="57" t="s">
        <v>5</v>
      </c>
      <c r="F5" s="57"/>
      <c r="G5" s="15" t="s">
        <v>6</v>
      </c>
      <c r="H5" s="20" t="s">
        <v>7</v>
      </c>
    </row>
    <row r="6" spans="1:8" ht="27.75" customHeight="1">
      <c r="A6" s="53">
        <v>36910</v>
      </c>
      <c r="B6" s="54"/>
      <c r="C6" s="19">
        <v>0</v>
      </c>
      <c r="D6" s="24">
        <f>ROUND(A6*C6,2)</f>
        <v>0</v>
      </c>
      <c r="E6" s="54">
        <v>45088</v>
      </c>
      <c r="F6" s="54"/>
      <c r="G6" s="19">
        <v>0</v>
      </c>
      <c r="H6" s="23">
        <f>ROUND(E6*G6,2)</f>
        <v>0</v>
      </c>
    </row>
    <row r="7" spans="1:8" ht="21" customHeight="1">
      <c r="A7" s="55" t="s">
        <v>8</v>
      </c>
      <c r="B7" s="56"/>
      <c r="C7" s="13" t="s">
        <v>26</v>
      </c>
      <c r="D7" s="46" t="s">
        <v>7</v>
      </c>
      <c r="E7" s="57" t="s">
        <v>8</v>
      </c>
      <c r="F7" s="57"/>
      <c r="G7" s="14" t="s">
        <v>27</v>
      </c>
      <c r="H7" s="47" t="s">
        <v>7</v>
      </c>
    </row>
    <row r="8" spans="1:8" ht="29.25" customHeight="1">
      <c r="A8" s="21" t="s">
        <v>9</v>
      </c>
      <c r="B8" s="25">
        <f>1934.612*1000</f>
        <v>1934612</v>
      </c>
      <c r="C8" s="19">
        <v>0</v>
      </c>
      <c r="D8" s="25">
        <f>ROUND(B8*C8,2)</f>
        <v>0</v>
      </c>
      <c r="E8" s="69" t="s">
        <v>12</v>
      </c>
      <c r="F8" s="71">
        <f>2705.394*1000</f>
        <v>2705394</v>
      </c>
      <c r="G8" s="73">
        <v>0</v>
      </c>
      <c r="H8" s="75">
        <f>ROUND(G8*F8,2)</f>
        <v>0</v>
      </c>
    </row>
    <row r="9" spans="1:8" ht="30.75" customHeight="1">
      <c r="A9" s="21" t="s">
        <v>11</v>
      </c>
      <c r="B9" s="25">
        <f>1738.02*1000</f>
        <v>1738020</v>
      </c>
      <c r="C9" s="19">
        <v>0</v>
      </c>
      <c r="D9" s="25">
        <f>ROUND(B9*C9,2)</f>
        <v>0</v>
      </c>
      <c r="E9" s="70"/>
      <c r="F9" s="72"/>
      <c r="G9" s="74"/>
      <c r="H9" s="76"/>
    </row>
    <row r="10" spans="1:8" ht="54.75" customHeight="1">
      <c r="A10" s="66" t="s">
        <v>13</v>
      </c>
      <c r="B10" s="67"/>
      <c r="C10" s="67"/>
      <c r="D10" s="26">
        <f>D6+D8+D9</f>
        <v>0</v>
      </c>
      <c r="E10" s="68" t="s">
        <v>14</v>
      </c>
      <c r="F10" s="68"/>
      <c r="G10" s="68"/>
      <c r="H10" s="27">
        <f>H8+H6</f>
        <v>0</v>
      </c>
    </row>
    <row r="11" spans="1:8" ht="24" customHeight="1">
      <c r="A11" s="34">
        <v>0.35</v>
      </c>
      <c r="B11" s="33"/>
      <c r="C11" s="33"/>
      <c r="D11" s="37">
        <f>ROUND(D10*$A$11,2)</f>
        <v>0</v>
      </c>
      <c r="E11" s="38"/>
      <c r="F11" s="38"/>
      <c r="G11" s="38"/>
      <c r="H11" s="39">
        <f>ROUND(H10*$A$11,2)</f>
        <v>0</v>
      </c>
    </row>
    <row r="12" spans="1:8" ht="24" customHeight="1">
      <c r="A12" s="21" t="s">
        <v>2</v>
      </c>
      <c r="B12" s="29"/>
      <c r="C12" s="29"/>
      <c r="D12" s="40">
        <f>ROUND(D11-D11/1.18,2)</f>
        <v>0</v>
      </c>
      <c r="E12" s="41"/>
      <c r="F12" s="41"/>
      <c r="G12" s="41"/>
      <c r="H12" s="42">
        <f>ROUND(H11-H11/1.18,2)</f>
        <v>0</v>
      </c>
    </row>
    <row r="13" spans="1:8" ht="24" customHeight="1">
      <c r="A13" s="34">
        <v>0.5</v>
      </c>
      <c r="B13" s="33"/>
      <c r="C13" s="33"/>
      <c r="D13" s="37">
        <f>ROUND(D10*$A$13,2)</f>
        <v>0</v>
      </c>
      <c r="E13" s="38"/>
      <c r="F13" s="38"/>
      <c r="G13" s="38"/>
      <c r="H13" s="39">
        <f>ROUND(H10*$A$13,2)</f>
        <v>0</v>
      </c>
    </row>
    <row r="14" spans="1:8" ht="24" customHeight="1">
      <c r="A14" s="21" t="s">
        <v>2</v>
      </c>
      <c r="B14" s="29"/>
      <c r="C14" s="29"/>
      <c r="D14" s="40">
        <f>ROUND(D13-D13/1.18,2)</f>
        <v>0</v>
      </c>
      <c r="E14" s="41"/>
      <c r="F14" s="41"/>
      <c r="G14" s="41"/>
      <c r="H14" s="42">
        <f>ROUND(H13-H13/1.18,2)</f>
        <v>0</v>
      </c>
    </row>
    <row r="15" spans="1:8" ht="24" customHeight="1">
      <c r="A15" s="34">
        <v>0.15</v>
      </c>
      <c r="B15" s="33"/>
      <c r="C15" s="33"/>
      <c r="D15" s="37">
        <f>ROUND(D10-D11-D13,2)</f>
        <v>0</v>
      </c>
      <c r="E15" s="38"/>
      <c r="F15" s="38"/>
      <c r="G15" s="38"/>
      <c r="H15" s="39">
        <f>ROUND(H10-H11-H13,2)</f>
        <v>0</v>
      </c>
    </row>
    <row r="16" spans="1:8" ht="24" customHeight="1" thickBot="1">
      <c r="A16" s="32" t="s">
        <v>2</v>
      </c>
      <c r="B16" s="31"/>
      <c r="C16" s="31"/>
      <c r="D16" s="43">
        <f>(D10-D10/1.18)-D14-D12</f>
        <v>0</v>
      </c>
      <c r="E16" s="44"/>
      <c r="F16" s="44"/>
      <c r="G16" s="44"/>
      <c r="H16" s="45">
        <f>(H10-H10/1.18)-H14-H12</f>
        <v>0</v>
      </c>
    </row>
    <row r="17" spans="1:7" ht="15.75">
      <c r="A17" s="2"/>
      <c r="B17" s="3"/>
      <c r="C17" s="3"/>
      <c r="D17" s="3"/>
      <c r="E17" s="2"/>
      <c r="F17" s="2"/>
      <c r="G17" s="2"/>
    </row>
    <row r="18" spans="1:8" ht="96.75" customHeight="1">
      <c r="A18" s="48" t="s">
        <v>15</v>
      </c>
      <c r="B18" s="48"/>
      <c r="C18" s="48"/>
      <c r="D18" s="48"/>
      <c r="E18" s="48"/>
      <c r="F18" s="48"/>
      <c r="G18" s="48"/>
      <c r="H18" s="48"/>
    </row>
    <row r="19" spans="1:7" ht="15.75">
      <c r="A19" s="2"/>
      <c r="B19" s="3"/>
      <c r="C19" s="3"/>
      <c r="D19" s="3"/>
      <c r="E19" s="2"/>
      <c r="F19" s="2"/>
      <c r="G19" s="2"/>
    </row>
    <row r="20" spans="1:8" ht="40.5" customHeight="1">
      <c r="A20" s="4" t="s">
        <v>16</v>
      </c>
      <c r="B20" s="49" t="s">
        <v>23</v>
      </c>
      <c r="C20" s="49"/>
      <c r="D20" s="49"/>
      <c r="E20" s="49"/>
      <c r="F20" s="49"/>
      <c r="G20" s="49"/>
      <c r="H20" s="49"/>
    </row>
    <row r="21" spans="1:8" ht="15.75">
      <c r="A21" s="2"/>
      <c r="B21" s="5"/>
      <c r="C21" s="5"/>
      <c r="D21" s="5"/>
      <c r="E21" s="6"/>
      <c r="F21" s="6"/>
      <c r="G21" s="7"/>
      <c r="H21" s="8"/>
    </row>
    <row r="22" spans="2:8" ht="30" customHeight="1">
      <c r="B22" s="49" t="s">
        <v>24</v>
      </c>
      <c r="C22" s="50"/>
      <c r="D22" s="50"/>
      <c r="E22" s="50"/>
      <c r="F22" s="50"/>
      <c r="G22" s="50"/>
      <c r="H22" s="50"/>
    </row>
    <row r="23" spans="1:8" ht="15.75">
      <c r="A23" s="2"/>
      <c r="B23" s="9"/>
      <c r="C23" s="9"/>
      <c r="D23" s="9"/>
      <c r="E23" s="10"/>
      <c r="F23" s="10"/>
      <c r="G23" s="11"/>
      <c r="H23" s="8"/>
    </row>
    <row r="24" spans="2:8" ht="30" customHeight="1" hidden="1">
      <c r="B24" s="51" t="s">
        <v>17</v>
      </c>
      <c r="C24" s="51"/>
      <c r="D24" s="51"/>
      <c r="E24" s="51"/>
      <c r="F24" s="51"/>
      <c r="G24" s="51"/>
      <c r="H24" s="51"/>
    </row>
  </sheetData>
  <sheetProtection selectLockedCells="1" selectUnlockedCells="1"/>
  <mergeCells count="21">
    <mergeCell ref="A1:H1"/>
    <mergeCell ref="A2:H2"/>
    <mergeCell ref="A3:H3"/>
    <mergeCell ref="A4:D4"/>
    <mergeCell ref="E4:H4"/>
    <mergeCell ref="A5:B5"/>
    <mergeCell ref="E5:F5"/>
    <mergeCell ref="A6:B6"/>
    <mergeCell ref="E6:F6"/>
    <mergeCell ref="A7:B7"/>
    <mergeCell ref="E7:F7"/>
    <mergeCell ref="A10:C10"/>
    <mergeCell ref="E10:G10"/>
    <mergeCell ref="A18:H18"/>
    <mergeCell ref="B20:H20"/>
    <mergeCell ref="B22:H22"/>
    <mergeCell ref="B24:H24"/>
    <mergeCell ref="E8:E9"/>
    <mergeCell ref="F8:F9"/>
    <mergeCell ref="G8:G9"/>
    <mergeCell ref="H8:H9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schur</dc:creator>
  <cp:keywords/>
  <dc:description/>
  <cp:lastModifiedBy>Блескина Оксана Юрьевна</cp:lastModifiedBy>
  <cp:lastPrinted>2017-02-06T09:19:34Z</cp:lastPrinted>
  <dcterms:created xsi:type="dcterms:W3CDTF">2014-06-25T04:48:05Z</dcterms:created>
  <dcterms:modified xsi:type="dcterms:W3CDTF">2017-08-25T12:45:17Z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